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n file\Project\Customer audit\2nd 0223\EPD\"/>
    </mc:Choice>
  </mc:AlternateContent>
  <bookViews>
    <workbookView xWindow="-120" yWindow="-120" windowWidth="27996" windowHeight="16440"/>
  </bookViews>
  <sheets>
    <sheet name="Manufaturing data" sheetId="1" r:id="rId1"/>
    <sheet name="SMT data" sheetId="3" r:id="rId2"/>
  </sheets>
  <calcPr calcId="162913"/>
</workbook>
</file>

<file path=xl/calcChain.xml><?xml version="1.0" encoding="utf-8"?>
<calcChain xmlns="http://schemas.openxmlformats.org/spreadsheetml/2006/main">
  <c r="V14" i="3" l="1"/>
  <c r="W14" i="3" s="1"/>
  <c r="X14" i="3" s="1"/>
  <c r="W13" i="3"/>
  <c r="X13" i="3" s="1"/>
  <c r="V13" i="3"/>
  <c r="J13" i="3"/>
  <c r="V12" i="3"/>
  <c r="W12" i="3" s="1"/>
  <c r="X12" i="3" s="1"/>
  <c r="J12" i="3"/>
  <c r="W11" i="3"/>
  <c r="X11" i="3" s="1"/>
  <c r="V11" i="3"/>
  <c r="J11" i="3"/>
  <c r="V10" i="3"/>
  <c r="W10" i="3" s="1"/>
  <c r="X10" i="3" s="1"/>
  <c r="J10" i="3"/>
  <c r="J9" i="3"/>
  <c r="J8" i="3"/>
  <c r="I7" i="3"/>
  <c r="H7" i="3"/>
  <c r="G7" i="3"/>
  <c r="F7" i="3"/>
  <c r="E7" i="3"/>
  <c r="J7" i="3" s="1"/>
  <c r="G21" i="1" l="1"/>
  <c r="G12" i="1"/>
  <c r="G8" i="1"/>
  <c r="G7" i="1"/>
</calcChain>
</file>

<file path=xl/sharedStrings.xml><?xml version="1.0" encoding="utf-8"?>
<sst xmlns="http://schemas.openxmlformats.org/spreadsheetml/2006/main" count="119" uniqueCount="63">
  <si>
    <t>Data Sheet for LCA</t>
  </si>
  <si>
    <t xml:space="preserve">1. This is a data collection sheet necessary to conduct LCA of BFX-AT100 model. Please fill out the green cells. </t>
  </si>
  <si>
    <r>
      <rPr>
        <sz val="11"/>
        <color indexed="8"/>
        <rFont val="游ゴシック"/>
        <family val="3"/>
        <charset val="129"/>
      </rPr>
      <t xml:space="preserve"> </t>
    </r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</si>
  <si>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1. TOTAL PRODUCTS MANUFACTURED ON SITE</t>
  </si>
  <si>
    <t xml:space="preserve">No. </t>
  </si>
  <si>
    <t xml:space="preserve"> Number of product production</t>
  </si>
  <si>
    <t>unit</t>
  </si>
  <si>
    <t>total</t>
  </si>
  <si>
    <t>2022. 1</t>
  </si>
  <si>
    <t>2022. 2</t>
  </si>
  <si>
    <t>2022. 3</t>
  </si>
  <si>
    <t>2022. 4</t>
  </si>
  <si>
    <t>2022. 5</t>
  </si>
  <si>
    <t>2022. 6</t>
  </si>
  <si>
    <t>2022. 7</t>
  </si>
  <si>
    <t>2022. 8</t>
  </si>
  <si>
    <t>2022. 9</t>
  </si>
  <si>
    <t>2022. 10</t>
  </si>
  <si>
    <t>2022. 11</t>
  </si>
  <si>
    <t>2022. 12</t>
  </si>
  <si>
    <t>Total numbe of products(munufactured in the same building)</t>
  </si>
  <si>
    <t>EA</t>
  </si>
  <si>
    <t>Number of BFX-AT100 model</t>
  </si>
  <si>
    <t>2. ELECTRICITY INPUTS</t>
  </si>
  <si>
    <t>scope</t>
  </si>
  <si>
    <t>category</t>
  </si>
  <si>
    <t>electricity</t>
  </si>
  <si>
    <t>kWh</t>
  </si>
  <si>
    <t>3. ASSEMBLY TIME</t>
  </si>
  <si>
    <t>Total time
(munufactured in the same building)</t>
  </si>
  <si>
    <t>time</t>
  </si>
  <si>
    <t>hr</t>
  </si>
  <si>
    <t>Total time(hr/yr) = ∑ number of product model(EA/yr) × manufacturing time of product model(hr/EA)</t>
  </si>
  <si>
    <t>BFX-AT100 model</t>
  </si>
  <si>
    <t>BFX-AT100 model(hr/yr) = ∑ number of BFX-AT100 model(EA/yr) × manufacturing time of BFX-AT100 model(hr/EA)</t>
  </si>
  <si>
    <t>4. OUTPUTS</t>
  </si>
  <si>
    <t>treatment methods</t>
  </si>
  <si>
    <t>product defect rate</t>
  </si>
  <si>
    <t xml:space="preserve"> select</t>
  </si>
  <si>
    <t>%</t>
  </si>
  <si>
    <t xml:space="preserve">1. This is a data collection sheet necessary to conduct LCA of BFX-AT100 model. Please fill out the table below. </t>
  </si>
  <si>
    <t>1. The weight of printed wiring board</t>
  </si>
  <si>
    <t>Picture</t>
  </si>
  <si>
    <t>Part name</t>
  </si>
  <si>
    <t>1</t>
  </si>
  <si>
    <t>2</t>
  </si>
  <si>
    <t>3</t>
  </si>
  <si>
    <t>4</t>
  </si>
  <si>
    <t>5</t>
  </si>
  <si>
    <t>average</t>
  </si>
  <si>
    <t>Bare PCB</t>
  </si>
  <si>
    <t>kg</t>
  </si>
  <si>
    <t>Solder</t>
  </si>
  <si>
    <t>chip meterials
 (Ics, Resistor, Diode, Transistor)</t>
    <phoneticPr fontId="11" type="noConversion"/>
  </si>
  <si>
    <t>Others (connector, etc..)</t>
    <phoneticPr fontId="11" type="noConversion"/>
  </si>
  <si>
    <t>building
(in which BFX-AT100 model is manufactured)</t>
    <phoneticPr fontId="11" type="noConversion"/>
  </si>
  <si>
    <t>TOP evaluate solder paste usage weight (unit: g)</t>
    <phoneticPr fontId="1" type="noConversion"/>
  </si>
  <si>
    <t>No</t>
    <phoneticPr fontId="1" type="noConversion"/>
  </si>
  <si>
    <t>Pre_Print</t>
  </si>
  <si>
    <t>Post_Print</t>
  </si>
  <si>
    <t>Solder weight (6 pcs)</t>
  </si>
  <si>
    <t>Solder weight (1 pcs)</t>
  </si>
  <si>
    <t>BOT+TOP (1 pcs)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</si>
</sst>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 &quot;* #,##0&quot; &quot;;&quot;-&quot;* #,##0&quot; &quot;;&quot; &quot;* &quot;- &quot;"/>
    <numFmt numFmtId="165" formatCode="#,##0.0"/>
    <numFmt numFmtId="166" formatCode="0.00_ "/>
    <numFmt numFmtId="167" formatCode="0.00;_"/>
  </numFmts>
  <fonts count="14">
    <font>
      <sz val="10"/>
      <color indexed="8"/>
      <name val="Helvetica Neue"/>
    </font>
    <font>
      <sz val="11"/>
      <color indexed="8"/>
      <name val="游ゴシック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11"/>
      <color indexed="8"/>
      <name val="Arial"/>
      <family val="2"/>
    </font>
    <font>
      <u/>
      <sz val="11"/>
      <color indexed="8"/>
      <name val="Arial"/>
      <family val="2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13"/>
      <name val="맑은 고딕"/>
      <family val="3"/>
      <charset val="129"/>
    </font>
    <font>
      <sz val="11"/>
      <color indexed="14"/>
      <name val="맑은 고딕"/>
      <family val="3"/>
      <charset val="129"/>
    </font>
    <font>
      <sz val="11"/>
      <color indexed="15"/>
      <name val="맑은 고딕"/>
      <family val="3"/>
      <charset val="129"/>
    </font>
    <font>
      <sz val="8"/>
      <name val="돋움"/>
      <family val="3"/>
      <charset val="129"/>
    </font>
    <font>
      <sz val="10"/>
      <color indexed="8"/>
      <name val="Helvetica Neue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12" fillId="0" borderId="36" applyNumberFormat="0" applyFill="0" applyBorder="0" applyProtection="0">
      <alignment vertical="top" wrapText="1"/>
    </xf>
  </cellStyleXfs>
  <cellXfs count="96">
    <xf numFmtId="0" fontId="0" fillId="0" borderId="0" xfId="0">
      <alignment vertical="top" wrapText="1"/>
    </xf>
    <xf numFmtId="0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6" fillId="2" borderId="13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vertical="center"/>
    </xf>
    <xf numFmtId="3" fontId="1" fillId="4" borderId="13" xfId="0" applyNumberFormat="1" applyFont="1" applyFill="1" applyBorder="1" applyAlignment="1">
      <alignment horizontal="right" vertical="center"/>
    </xf>
    <xf numFmtId="164" fontId="1" fillId="2" borderId="13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center"/>
    </xf>
    <xf numFmtId="49" fontId="6" fillId="2" borderId="13" xfId="0" applyNumberFormat="1" applyFont="1" applyFill="1" applyBorder="1" applyAlignment="1">
      <alignment horizontal="center" vertical="center" wrapText="1"/>
    </xf>
    <xf numFmtId="164" fontId="1" fillId="4" borderId="13" xfId="0" applyNumberFormat="1" applyFont="1" applyFill="1" applyBorder="1" applyAlignment="1">
      <alignment vertical="center"/>
    </xf>
    <xf numFmtId="49" fontId="9" fillId="2" borderId="14" xfId="0" applyNumberFormat="1" applyFont="1" applyFill="1" applyBorder="1" applyAlignment="1">
      <alignment vertical="center" wrapText="1"/>
    </xf>
    <xf numFmtId="49" fontId="6" fillId="2" borderId="18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vertical="center"/>
    </xf>
    <xf numFmtId="49" fontId="10" fillId="2" borderId="5" xfId="0" applyNumberFormat="1" applyFont="1" applyFill="1" applyBorder="1" applyAlignment="1">
      <alignment vertical="center"/>
    </xf>
    <xf numFmtId="11" fontId="1" fillId="2" borderId="5" xfId="0" applyNumberFormat="1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49" fontId="6" fillId="4" borderId="13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vertical="center"/>
    </xf>
    <xf numFmtId="4" fontId="1" fillId="4" borderId="13" xfId="0" applyNumberFormat="1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49" fontId="1" fillId="2" borderId="20" xfId="0" applyNumberFormat="1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49" fontId="2" fillId="2" borderId="25" xfId="1" applyNumberFormat="1" applyFont="1" applyFill="1" applyBorder="1" applyAlignment="1">
      <alignment horizontal="center" vertical="center"/>
    </xf>
    <xf numFmtId="0" fontId="1" fillId="2" borderId="25" xfId="1" applyFont="1" applyFill="1" applyBorder="1" applyAlignment="1">
      <alignment vertical="center"/>
    </xf>
    <xf numFmtId="0" fontId="1" fillId="2" borderId="26" xfId="1" applyFont="1" applyFill="1" applyBorder="1" applyAlignment="1">
      <alignment vertical="center"/>
    </xf>
    <xf numFmtId="0" fontId="1" fillId="0" borderId="36" xfId="1" applyNumberFormat="1" applyFont="1" applyAlignment="1">
      <alignment vertical="center"/>
    </xf>
    <xf numFmtId="0" fontId="1" fillId="2" borderId="4" xfId="1" applyFont="1" applyFill="1" applyBorder="1" applyAlignment="1">
      <alignment vertical="center"/>
    </xf>
    <xf numFmtId="49" fontId="1" fillId="2" borderId="36" xfId="1" applyNumberFormat="1" applyFont="1" applyFill="1" applyBorder="1" applyAlignment="1">
      <alignment vertical="center"/>
    </xf>
    <xf numFmtId="0" fontId="1" fillId="2" borderId="36" xfId="1" applyFont="1" applyFill="1" applyBorder="1" applyAlignment="1">
      <alignment vertical="center"/>
    </xf>
    <xf numFmtId="0" fontId="1" fillId="2" borderId="37" xfId="1" applyFont="1" applyFill="1" applyBorder="1" applyAlignment="1">
      <alignment vertical="center"/>
    </xf>
    <xf numFmtId="0" fontId="1" fillId="2" borderId="27" xfId="1" applyFont="1" applyFill="1" applyBorder="1" applyAlignment="1">
      <alignment vertical="center"/>
    </xf>
    <xf numFmtId="0" fontId="1" fillId="2" borderId="28" xfId="1" applyFont="1" applyFill="1" applyBorder="1" applyAlignment="1">
      <alignment vertical="center"/>
    </xf>
    <xf numFmtId="49" fontId="1" fillId="2" borderId="27" xfId="1" applyNumberFormat="1" applyFont="1" applyFill="1" applyBorder="1" applyAlignment="1">
      <alignment vertical="center"/>
    </xf>
    <xf numFmtId="49" fontId="6" fillId="2" borderId="27" xfId="1" applyNumberFormat="1" applyFont="1" applyFill="1" applyBorder="1" applyAlignment="1">
      <alignment horizontal="center" vertical="center"/>
    </xf>
    <xf numFmtId="0" fontId="1" fillId="2" borderId="29" xfId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49" fontId="6" fillId="3" borderId="13" xfId="1" applyNumberFormat="1" applyFont="1" applyFill="1" applyBorder="1" applyAlignment="1">
      <alignment horizontal="center" vertical="center"/>
    </xf>
    <xf numFmtId="0" fontId="1" fillId="2" borderId="33" xfId="1" applyFont="1" applyFill="1" applyBorder="1" applyAlignment="1">
      <alignment vertical="center"/>
    </xf>
    <xf numFmtId="0" fontId="6" fillId="2" borderId="13" xfId="1" applyNumberFormat="1" applyFont="1" applyFill="1" applyBorder="1" applyAlignment="1">
      <alignment horizontal="center" vertical="center"/>
    </xf>
    <xf numFmtId="49" fontId="6" fillId="2" borderId="13" xfId="1" applyNumberFormat="1" applyFont="1" applyFill="1" applyBorder="1" applyAlignment="1">
      <alignment horizontal="left" vertical="center"/>
    </xf>
    <xf numFmtId="49" fontId="6" fillId="2" borderId="13" xfId="1" applyNumberFormat="1" applyFont="1" applyFill="1" applyBorder="1" applyAlignment="1">
      <alignment horizontal="center" vertical="center"/>
    </xf>
    <xf numFmtId="4" fontId="1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49" fontId="6" fillId="2" borderId="13" xfId="1" applyNumberFormat="1" applyFont="1" applyFill="1" applyBorder="1" applyAlignment="1">
      <alignment horizontal="left" vertical="center" wrapText="1"/>
    </xf>
    <xf numFmtId="0" fontId="13" fillId="0" borderId="43" xfId="1" applyFont="1" applyBorder="1" applyAlignment="1">
      <alignment horizontal="center" vertical="center"/>
    </xf>
    <xf numFmtId="166" fontId="13" fillId="0" borderId="43" xfId="1" applyNumberFormat="1" applyFont="1" applyBorder="1" applyAlignment="1">
      <alignment horizontal="center" vertical="center"/>
    </xf>
    <xf numFmtId="2" fontId="13" fillId="0" borderId="43" xfId="1" applyNumberFormat="1" applyFont="1" applyBorder="1" applyAlignment="1">
      <alignment horizontal="center" vertical="center"/>
    </xf>
    <xf numFmtId="3" fontId="1" fillId="4" borderId="13" xfId="1" applyNumberFormat="1" applyFont="1" applyFill="1" applyBorder="1" applyAlignment="1">
      <alignment horizontal="right" vertical="center"/>
    </xf>
    <xf numFmtId="167" fontId="13" fillId="0" borderId="43" xfId="1" applyNumberFormat="1" applyFont="1" applyBorder="1" applyAlignment="1">
      <alignment horizontal="center" vertical="center"/>
    </xf>
    <xf numFmtId="0" fontId="1" fillId="2" borderId="34" xfId="1" applyFont="1" applyFill="1" applyBorder="1" applyAlignment="1">
      <alignment vertical="center"/>
    </xf>
    <xf numFmtId="0" fontId="1" fillId="2" borderId="35" xfId="1" applyFont="1" applyFill="1" applyBorder="1" applyAlignment="1">
      <alignment vertical="center"/>
    </xf>
    <xf numFmtId="0" fontId="1" fillId="2" borderId="19" xfId="1" applyFont="1" applyFill="1" applyBorder="1" applyAlignment="1">
      <alignment vertical="center"/>
    </xf>
    <xf numFmtId="0" fontId="1" fillId="2" borderId="22" xfId="1" applyFont="1" applyFill="1" applyBorder="1" applyAlignment="1">
      <alignment vertical="center"/>
    </xf>
    <xf numFmtId="0" fontId="1" fillId="2" borderId="38" xfId="1" applyFont="1" applyFill="1" applyBorder="1" applyAlignment="1">
      <alignment vertical="center"/>
    </xf>
    <xf numFmtId="0" fontId="1" fillId="2" borderId="39" xfId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49" fontId="2" fillId="2" borderId="25" xfId="1" applyNumberFormat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1" fillId="2" borderId="25" xfId="1" applyFont="1" applyFill="1" applyBorder="1" applyAlignment="1">
      <alignment vertical="center"/>
    </xf>
    <xf numFmtId="49" fontId="1" fillId="2" borderId="30" xfId="1" applyNumberFormat="1" applyFont="1" applyFill="1" applyBorder="1" applyAlignment="1">
      <alignment horizontal="center" vertical="center"/>
    </xf>
    <xf numFmtId="0" fontId="1" fillId="2" borderId="31" xfId="1" applyFont="1" applyFill="1" applyBorder="1" applyAlignment="1">
      <alignment vertical="center"/>
    </xf>
    <xf numFmtId="0" fontId="1" fillId="2" borderId="32" xfId="1" applyFont="1" applyFill="1" applyBorder="1" applyAlignment="1">
      <alignment vertical="center"/>
    </xf>
    <xf numFmtId="0" fontId="13" fillId="5" borderId="40" xfId="1" applyFont="1" applyFill="1" applyBorder="1" applyAlignment="1">
      <alignment horizontal="center" vertical="center" wrapText="1"/>
    </xf>
    <xf numFmtId="0" fontId="13" fillId="5" borderId="41" xfId="1" applyFont="1" applyFill="1" applyBorder="1" applyAlignment="1">
      <alignment horizontal="center" vertical="center" wrapText="1"/>
    </xf>
    <xf numFmtId="0" fontId="13" fillId="5" borderId="42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C5DEB5"/>
      <rgbColor rgb="FFFF00FF"/>
      <rgbColor rgb="FFFF0000"/>
      <rgbColor rgb="FF011892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85725</xdr:colOff>
      <xdr:row>6</xdr:row>
      <xdr:rowOff>34610</xdr:rowOff>
    </xdr:from>
    <xdr:to>
      <xdr:col>15</xdr:col>
      <xdr:colOff>859669</xdr:colOff>
      <xdr:row>6</xdr:row>
      <xdr:rowOff>609599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34085" y="1520510"/>
          <a:ext cx="773944" cy="574989"/>
        </a:xfrm>
        <a:prstGeom prst="rect">
          <a:avLst/>
        </a:prstGeom>
      </xdr:spPr>
    </xdr:pic>
    <xdr:clientData/>
  </xdr:twoCellAnchor>
  <xdr:twoCellAnchor editAs="oneCell">
    <xdr:from>
      <xdr:col>14</xdr:col>
      <xdr:colOff>85725</xdr:colOff>
      <xdr:row>6</xdr:row>
      <xdr:rowOff>72711</xdr:rowOff>
    </xdr:from>
    <xdr:to>
      <xdr:col>14</xdr:col>
      <xdr:colOff>833845</xdr:colOff>
      <xdr:row>6</xdr:row>
      <xdr:rowOff>647700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45365" y="1558611"/>
          <a:ext cx="748120" cy="574989"/>
        </a:xfrm>
        <a:prstGeom prst="rect">
          <a:avLst/>
        </a:prstGeom>
      </xdr:spPr>
    </xdr:pic>
    <xdr:clientData/>
  </xdr:twoCellAnchor>
  <xdr:twoCellAnchor editAs="oneCell">
    <xdr:from>
      <xdr:col>13</xdr:col>
      <xdr:colOff>146291</xdr:colOff>
      <xdr:row>6</xdr:row>
      <xdr:rowOff>92344</xdr:rowOff>
    </xdr:from>
    <xdr:to>
      <xdr:col>13</xdr:col>
      <xdr:colOff>881720</xdr:colOff>
      <xdr:row>6</xdr:row>
      <xdr:rowOff>628650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17211" y="1578244"/>
          <a:ext cx="735429" cy="536306"/>
        </a:xfrm>
        <a:prstGeom prst="rect">
          <a:avLst/>
        </a:prstGeom>
      </xdr:spPr>
    </xdr:pic>
    <xdr:clientData/>
  </xdr:twoCellAnchor>
  <xdr:twoCellAnchor editAs="oneCell">
    <xdr:from>
      <xdr:col>12</xdr:col>
      <xdr:colOff>219075</xdr:colOff>
      <xdr:row>6</xdr:row>
      <xdr:rowOff>57149</xdr:rowOff>
    </xdr:from>
    <xdr:to>
      <xdr:col>12</xdr:col>
      <xdr:colOff>920743</xdr:colOff>
      <xdr:row>6</xdr:row>
      <xdr:rowOff>638174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01275" y="1543049"/>
          <a:ext cx="701668" cy="581025"/>
        </a:xfrm>
        <a:prstGeom prst="rect">
          <a:avLst/>
        </a:prstGeom>
      </xdr:spPr>
    </xdr:pic>
    <xdr:clientData/>
  </xdr:twoCellAnchor>
  <xdr:twoCellAnchor editAs="oneCell">
    <xdr:from>
      <xdr:col>11</xdr:col>
      <xdr:colOff>219075</xdr:colOff>
      <xdr:row>6</xdr:row>
      <xdr:rowOff>57150</xdr:rowOff>
    </xdr:from>
    <xdr:to>
      <xdr:col>11</xdr:col>
      <xdr:colOff>906372</xdr:colOff>
      <xdr:row>6</xdr:row>
      <xdr:rowOff>619125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012555" y="1543050"/>
          <a:ext cx="687297" cy="561975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85726</xdr:colOff>
      <xdr:row>7</xdr:row>
      <xdr:rowOff>38100</xdr:rowOff>
    </xdr:from>
    <xdr:to>
      <xdr:col>11</xdr:col>
      <xdr:colOff>828676</xdr:colOff>
      <xdr:row>7</xdr:row>
      <xdr:rowOff>811144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79206" y="2232660"/>
          <a:ext cx="742950" cy="773044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123826</xdr:colOff>
      <xdr:row>7</xdr:row>
      <xdr:rowOff>47625</xdr:rowOff>
    </xdr:from>
    <xdr:to>
      <xdr:col>12</xdr:col>
      <xdr:colOff>807327</xdr:colOff>
      <xdr:row>7</xdr:row>
      <xdr:rowOff>814203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106026" y="2242185"/>
          <a:ext cx="683501" cy="766578"/>
        </a:xfrm>
        <a:prstGeom prst="rect">
          <a:avLst/>
        </a:prstGeom>
      </xdr:spPr>
    </xdr:pic>
    <xdr:clientData/>
  </xdr:twoCellAnchor>
  <xdr:twoCellAnchor editAs="oneCell">
    <xdr:from>
      <xdr:col>13</xdr:col>
      <xdr:colOff>142875</xdr:colOff>
      <xdr:row>7</xdr:row>
      <xdr:rowOff>88942</xdr:rowOff>
    </xdr:from>
    <xdr:to>
      <xdr:col>13</xdr:col>
      <xdr:colOff>771525</xdr:colOff>
      <xdr:row>7</xdr:row>
      <xdr:rowOff>822710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313795" y="2283502"/>
          <a:ext cx="628650" cy="733768"/>
        </a:xfrm>
        <a:prstGeom prst="rect">
          <a:avLst/>
        </a:prstGeom>
      </xdr:spPr>
    </xdr:pic>
    <xdr:clientData/>
  </xdr:twoCellAnchor>
  <xdr:twoCellAnchor editAs="oneCell">
    <xdr:from>
      <xdr:col>15</xdr:col>
      <xdr:colOff>180975</xdr:colOff>
      <xdr:row>7</xdr:row>
      <xdr:rowOff>66675</xdr:rowOff>
    </xdr:from>
    <xdr:to>
      <xdr:col>15</xdr:col>
      <xdr:colOff>812792</xdr:colOff>
      <xdr:row>7</xdr:row>
      <xdr:rowOff>762000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729335" y="2261235"/>
          <a:ext cx="631817" cy="695325"/>
        </a:xfrm>
        <a:prstGeom prst="rect">
          <a:avLst/>
        </a:prstGeom>
      </xdr:spPr>
    </xdr:pic>
    <xdr:clientData/>
  </xdr:twoCellAnchor>
  <xdr:twoCellAnchor editAs="oneCell">
    <xdr:from>
      <xdr:col>14</xdr:col>
      <xdr:colOff>133351</xdr:colOff>
      <xdr:row>7</xdr:row>
      <xdr:rowOff>57150</xdr:rowOff>
    </xdr:from>
    <xdr:to>
      <xdr:col>14</xdr:col>
      <xdr:colOff>805544</xdr:colOff>
      <xdr:row>7</xdr:row>
      <xdr:rowOff>800100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492991" y="2251710"/>
          <a:ext cx="672193" cy="742950"/>
        </a:xfrm>
        <a:prstGeom prst="rect">
          <a:avLst/>
        </a:prstGeom>
      </xdr:spPr>
    </xdr:pic>
    <xdr:clientData/>
  </xdr:twoCellAnchor>
  <xdr:twoCellAnchor editAs="oneCell">
    <xdr:from>
      <xdr:col>11</xdr:col>
      <xdr:colOff>152400</xdr:colOff>
      <xdr:row>9</xdr:row>
      <xdr:rowOff>107290</xdr:rowOff>
    </xdr:from>
    <xdr:to>
      <xdr:col>11</xdr:col>
      <xdr:colOff>800099</xdr:colOff>
      <xdr:row>9</xdr:row>
      <xdr:rowOff>866775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945880" y="3764890"/>
          <a:ext cx="647699" cy="759485"/>
        </a:xfrm>
        <a:prstGeom prst="rect">
          <a:avLst/>
        </a:prstGeom>
      </xdr:spPr>
    </xdr:pic>
    <xdr:clientData/>
  </xdr:twoCellAnchor>
  <xdr:twoCellAnchor editAs="oneCell">
    <xdr:from>
      <xdr:col>12</xdr:col>
      <xdr:colOff>81794</xdr:colOff>
      <xdr:row>9</xdr:row>
      <xdr:rowOff>104775</xdr:rowOff>
    </xdr:from>
    <xdr:to>
      <xdr:col>12</xdr:col>
      <xdr:colOff>875868</xdr:colOff>
      <xdr:row>9</xdr:row>
      <xdr:rowOff>838200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063994" y="3762375"/>
          <a:ext cx="794074" cy="733425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95250</xdr:colOff>
      <xdr:row>9</xdr:row>
      <xdr:rowOff>100220</xdr:rowOff>
    </xdr:from>
    <xdr:to>
      <xdr:col>13</xdr:col>
      <xdr:colOff>828675</xdr:colOff>
      <xdr:row>9</xdr:row>
      <xdr:rowOff>800842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266170" y="3757820"/>
          <a:ext cx="733425" cy="700622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</xdr:colOff>
      <xdr:row>9</xdr:row>
      <xdr:rowOff>85571</xdr:rowOff>
    </xdr:from>
    <xdr:to>
      <xdr:col>14</xdr:col>
      <xdr:colOff>733425</xdr:colOff>
      <xdr:row>9</xdr:row>
      <xdr:rowOff>917404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407265" y="3743171"/>
          <a:ext cx="685800" cy="831833"/>
        </a:xfrm>
        <a:prstGeom prst="rect">
          <a:avLst/>
        </a:prstGeom>
      </xdr:spPr>
    </xdr:pic>
    <xdr:clientData/>
  </xdr:twoCellAnchor>
  <xdr:twoCellAnchor editAs="oneCell">
    <xdr:from>
      <xdr:col>15</xdr:col>
      <xdr:colOff>85725</xdr:colOff>
      <xdr:row>9</xdr:row>
      <xdr:rowOff>99150</xdr:rowOff>
    </xdr:from>
    <xdr:to>
      <xdr:col>15</xdr:col>
      <xdr:colOff>752475</xdr:colOff>
      <xdr:row>9</xdr:row>
      <xdr:rowOff>881401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634085" y="3756750"/>
          <a:ext cx="666750" cy="782251"/>
        </a:xfrm>
        <a:prstGeom prst="rect">
          <a:avLst/>
        </a:prstGeom>
      </xdr:spPr>
    </xdr:pic>
    <xdr:clientData/>
  </xdr:twoCellAnchor>
  <xdr:twoCellAnchor editAs="oneCell">
    <xdr:from>
      <xdr:col>11</xdr:col>
      <xdr:colOff>133351</xdr:colOff>
      <xdr:row>8</xdr:row>
      <xdr:rowOff>47625</xdr:rowOff>
    </xdr:from>
    <xdr:to>
      <xdr:col>11</xdr:col>
      <xdr:colOff>742950</xdr:colOff>
      <xdr:row>8</xdr:row>
      <xdr:rowOff>558405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926831" y="3088005"/>
          <a:ext cx="609599" cy="51078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8</xdr:row>
      <xdr:rowOff>57150</xdr:rowOff>
    </xdr:from>
    <xdr:to>
      <xdr:col>12</xdr:col>
      <xdr:colOff>736964</xdr:colOff>
      <xdr:row>8</xdr:row>
      <xdr:rowOff>609600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020300" y="3097530"/>
          <a:ext cx="698864" cy="552450"/>
        </a:xfrm>
        <a:prstGeom prst="rect">
          <a:avLst/>
        </a:prstGeom>
      </xdr:spPr>
    </xdr:pic>
    <xdr:clientData/>
  </xdr:twoCellAnchor>
  <xdr:twoCellAnchor editAs="oneCell">
    <xdr:from>
      <xdr:col>13</xdr:col>
      <xdr:colOff>68815</xdr:colOff>
      <xdr:row>8</xdr:row>
      <xdr:rowOff>38100</xdr:rowOff>
    </xdr:from>
    <xdr:to>
      <xdr:col>13</xdr:col>
      <xdr:colOff>800100</xdr:colOff>
      <xdr:row>8</xdr:row>
      <xdr:rowOff>579223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239735" y="3078480"/>
          <a:ext cx="731285" cy="54112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</xdr:row>
      <xdr:rowOff>1</xdr:rowOff>
    </xdr:from>
    <xdr:to>
      <xdr:col>14</xdr:col>
      <xdr:colOff>771525</xdr:colOff>
      <xdr:row>8</xdr:row>
      <xdr:rowOff>605851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359640" y="3040381"/>
          <a:ext cx="771525" cy="605850"/>
        </a:xfrm>
        <a:prstGeom prst="rect">
          <a:avLst/>
        </a:prstGeom>
      </xdr:spPr>
    </xdr:pic>
    <xdr:clientData/>
  </xdr:twoCellAnchor>
  <xdr:twoCellAnchor editAs="oneCell">
    <xdr:from>
      <xdr:col>15</xdr:col>
      <xdr:colOff>76200</xdr:colOff>
      <xdr:row>8</xdr:row>
      <xdr:rowOff>71109</xdr:rowOff>
    </xdr:from>
    <xdr:to>
      <xdr:col>15</xdr:col>
      <xdr:colOff>714375</xdr:colOff>
      <xdr:row>8</xdr:row>
      <xdr:rowOff>568306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3624560" y="3111489"/>
          <a:ext cx="638175" cy="49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showGridLines="0" tabSelected="1" zoomScale="85" zoomScaleNormal="85" workbookViewId="0">
      <selection activeCell="H21" sqref="H21"/>
    </sheetView>
  </sheetViews>
  <sheetFormatPr defaultColWidth="9" defaultRowHeight="14.25" customHeight="1"/>
  <cols>
    <col min="1" max="1" width="3.33203125" style="1" customWidth="1"/>
    <col min="2" max="2" width="5.77734375" style="1" customWidth="1"/>
    <col min="3" max="3" width="52.77734375" style="1" customWidth="1"/>
    <col min="4" max="4" width="17" style="1" customWidth="1"/>
    <col min="5" max="5" width="15.6640625" style="1" customWidth="1"/>
    <col min="6" max="6" width="10.6640625" style="1" customWidth="1"/>
    <col min="7" max="7" width="12.21875" style="1" bestFit="1" customWidth="1"/>
    <col min="8" max="19" width="18.6640625" style="1" customWidth="1"/>
    <col min="20" max="20" width="26.77734375" style="1" customWidth="1"/>
    <col min="21" max="21" width="9" style="1" customWidth="1"/>
    <col min="22" max="16384" width="9" style="1"/>
  </cols>
  <sheetData>
    <row r="1" spans="1:20" ht="36" customHeight="1">
      <c r="A1" s="2"/>
      <c r="B1" s="77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3"/>
      <c r="S1" s="3"/>
      <c r="T1" s="4"/>
    </row>
    <row r="2" spans="1:20" ht="16.649999999999999" customHeight="1">
      <c r="A2" s="5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0" ht="16.649999999999999" customHeight="1">
      <c r="A3" s="5"/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</row>
    <row r="4" spans="1:20" ht="16.649999999999999" customHeight="1">
      <c r="A4" s="5"/>
      <c r="B4" s="7"/>
      <c r="C4" s="7"/>
      <c r="D4" s="7"/>
      <c r="E4" s="7"/>
      <c r="F4" s="7"/>
      <c r="G4" s="7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8"/>
    </row>
    <row r="5" spans="1:20" ht="16.649999999999999" customHeight="1">
      <c r="A5" s="5"/>
      <c r="B5" s="10" t="s">
        <v>3</v>
      </c>
      <c r="C5" s="11"/>
      <c r="D5" s="11"/>
      <c r="E5" s="11"/>
      <c r="F5" s="11"/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</row>
    <row r="6" spans="1:20" ht="16.649999999999999" customHeight="1">
      <c r="A6" s="15"/>
      <c r="B6" s="16" t="s">
        <v>4</v>
      </c>
      <c r="C6" s="85" t="s">
        <v>5</v>
      </c>
      <c r="D6" s="86"/>
      <c r="E6" s="86"/>
      <c r="F6" s="16" t="s">
        <v>6</v>
      </c>
      <c r="G6" s="16" t="s">
        <v>7</v>
      </c>
      <c r="H6" s="16" t="s">
        <v>8</v>
      </c>
      <c r="I6" s="16" t="s">
        <v>9</v>
      </c>
      <c r="J6" s="16" t="s">
        <v>10</v>
      </c>
      <c r="K6" s="16" t="s">
        <v>11</v>
      </c>
      <c r="L6" s="16" t="s">
        <v>12</v>
      </c>
      <c r="M6" s="16" t="s">
        <v>13</v>
      </c>
      <c r="N6" s="16" t="s">
        <v>14</v>
      </c>
      <c r="O6" s="16" t="s">
        <v>15</v>
      </c>
      <c r="P6" s="16" t="s">
        <v>16</v>
      </c>
      <c r="Q6" s="16" t="s">
        <v>17</v>
      </c>
      <c r="R6" s="16" t="s">
        <v>18</v>
      </c>
      <c r="S6" s="16" t="s">
        <v>19</v>
      </c>
      <c r="T6" s="17"/>
    </row>
    <row r="7" spans="1:20" ht="16.649999999999999" customHeight="1">
      <c r="A7" s="15"/>
      <c r="B7" s="18">
        <v>1</v>
      </c>
      <c r="C7" s="79" t="s">
        <v>20</v>
      </c>
      <c r="D7" s="80"/>
      <c r="E7" s="80"/>
      <c r="F7" s="19" t="s">
        <v>21</v>
      </c>
      <c r="G7" s="20">
        <f>SUM(H7:S7)</f>
        <v>5431035</v>
      </c>
      <c r="H7" s="21">
        <v>454084</v>
      </c>
      <c r="I7" s="21">
        <v>217713</v>
      </c>
      <c r="J7" s="21">
        <v>291355</v>
      </c>
      <c r="K7" s="21">
        <v>570882</v>
      </c>
      <c r="L7" s="21">
        <v>608255</v>
      </c>
      <c r="M7" s="21">
        <v>701862</v>
      </c>
      <c r="N7" s="21">
        <v>475125</v>
      </c>
      <c r="O7" s="21">
        <v>445020</v>
      </c>
      <c r="P7" s="21">
        <v>558464</v>
      </c>
      <c r="Q7" s="21">
        <v>343146</v>
      </c>
      <c r="R7" s="21">
        <v>140824</v>
      </c>
      <c r="S7" s="21">
        <v>624305</v>
      </c>
      <c r="T7" s="17"/>
    </row>
    <row r="8" spans="1:20" ht="16.649999999999999" customHeight="1">
      <c r="A8" s="15"/>
      <c r="B8" s="18">
        <v>2</v>
      </c>
      <c r="C8" s="79" t="s">
        <v>22</v>
      </c>
      <c r="D8" s="80"/>
      <c r="E8" s="80"/>
      <c r="F8" s="19" t="s">
        <v>21</v>
      </c>
      <c r="G8" s="22">
        <f>SUM(H8:S8)</f>
        <v>420440</v>
      </c>
      <c r="H8" s="21">
        <v>27000</v>
      </c>
      <c r="I8" s="21">
        <v>53000</v>
      </c>
      <c r="J8" s="21">
        <v>13440</v>
      </c>
      <c r="K8" s="21">
        <v>67000</v>
      </c>
      <c r="L8" s="21">
        <v>53000</v>
      </c>
      <c r="M8" s="21">
        <v>13000</v>
      </c>
      <c r="N8" s="21">
        <v>77000</v>
      </c>
      <c r="O8" s="21">
        <v>62000</v>
      </c>
      <c r="P8" s="21">
        <v>15000</v>
      </c>
      <c r="Q8" s="21"/>
      <c r="R8" s="21">
        <v>10000</v>
      </c>
      <c r="S8" s="21">
        <v>30000</v>
      </c>
      <c r="T8" s="17"/>
    </row>
    <row r="9" spans="1:20" ht="16.649999999999999" customHeight="1">
      <c r="A9" s="5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8"/>
    </row>
    <row r="10" spans="1:20" ht="16.649999999999999" customHeight="1">
      <c r="A10" s="5"/>
      <c r="B10" s="10" t="s">
        <v>23</v>
      </c>
      <c r="C10" s="11"/>
      <c r="D10" s="24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8"/>
    </row>
    <row r="11" spans="1:20" ht="16.649999999999999" customHeight="1">
      <c r="A11" s="15"/>
      <c r="B11" s="16" t="s">
        <v>4</v>
      </c>
      <c r="C11" s="16" t="s">
        <v>24</v>
      </c>
      <c r="D11" s="81" t="s">
        <v>25</v>
      </c>
      <c r="E11" s="82"/>
      <c r="F11" s="16" t="s">
        <v>6</v>
      </c>
      <c r="G11" s="16" t="s">
        <v>7</v>
      </c>
      <c r="H11" s="16" t="s">
        <v>8</v>
      </c>
      <c r="I11" s="16" t="s">
        <v>9</v>
      </c>
      <c r="J11" s="16" t="s">
        <v>10</v>
      </c>
      <c r="K11" s="16" t="s">
        <v>11</v>
      </c>
      <c r="L11" s="16" t="s">
        <v>12</v>
      </c>
      <c r="M11" s="16" t="s">
        <v>13</v>
      </c>
      <c r="N11" s="16" t="s">
        <v>14</v>
      </c>
      <c r="O11" s="16" t="s">
        <v>15</v>
      </c>
      <c r="P11" s="16" t="s">
        <v>16</v>
      </c>
      <c r="Q11" s="16" t="s">
        <v>17</v>
      </c>
      <c r="R11" s="16" t="s">
        <v>18</v>
      </c>
      <c r="S11" s="16" t="s">
        <v>19</v>
      </c>
      <c r="T11" s="17"/>
    </row>
    <row r="12" spans="1:20" ht="38.700000000000003" customHeight="1">
      <c r="A12" s="15"/>
      <c r="B12" s="18">
        <v>1</v>
      </c>
      <c r="C12" s="25" t="s">
        <v>55</v>
      </c>
      <c r="D12" s="83" t="s">
        <v>26</v>
      </c>
      <c r="E12" s="84"/>
      <c r="F12" s="19" t="s">
        <v>27</v>
      </c>
      <c r="G12" s="20">
        <f>SUM(H12:S12)</f>
        <v>12022138.349979397</v>
      </c>
      <c r="H12" s="26">
        <v>729987.1329795206</v>
      </c>
      <c r="I12" s="26">
        <v>543274.16376768379</v>
      </c>
      <c r="J12" s="26">
        <v>889343.99103352905</v>
      </c>
      <c r="K12" s="26">
        <v>792045.24622955115</v>
      </c>
      <c r="L12" s="26">
        <v>1026910.6180985604</v>
      </c>
      <c r="M12" s="26">
        <v>1127255.4236913526</v>
      </c>
      <c r="N12" s="26">
        <v>1237645.845196615</v>
      </c>
      <c r="O12" s="26">
        <v>1234236.2566211042</v>
      </c>
      <c r="P12" s="26">
        <v>1177354.5603675884</v>
      </c>
      <c r="Q12" s="26">
        <v>1153307.1527196462</v>
      </c>
      <c r="R12" s="26">
        <v>1183584.199356962</v>
      </c>
      <c r="S12" s="26">
        <v>927193.75991728262</v>
      </c>
      <c r="T12" s="27"/>
    </row>
    <row r="13" spans="1:20" ht="16.649999999999999" customHeight="1">
      <c r="A13" s="5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8"/>
    </row>
    <row r="14" spans="1:20" ht="16.649999999999999" customHeight="1">
      <c r="A14" s="5"/>
      <c r="B14" s="10" t="s">
        <v>28</v>
      </c>
      <c r="C14" s="11"/>
      <c r="D14" s="11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</row>
    <row r="15" spans="1:20" ht="16.649999999999999" customHeight="1">
      <c r="A15" s="15"/>
      <c r="B15" s="16" t="s">
        <v>4</v>
      </c>
      <c r="C15" s="16" t="s">
        <v>24</v>
      </c>
      <c r="D15" s="16" t="s">
        <v>25</v>
      </c>
      <c r="E15" s="16" t="s">
        <v>6</v>
      </c>
      <c r="F15" s="16" t="s">
        <v>7</v>
      </c>
      <c r="G15" s="2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</row>
    <row r="16" spans="1:20" ht="30.15" customHeight="1">
      <c r="A16" s="15"/>
      <c r="B16" s="18">
        <v>2</v>
      </c>
      <c r="C16" s="25" t="s">
        <v>29</v>
      </c>
      <c r="D16" s="19" t="s">
        <v>30</v>
      </c>
      <c r="E16" s="19" t="s">
        <v>31</v>
      </c>
      <c r="F16" s="26"/>
      <c r="G16" s="29"/>
      <c r="H16" s="30" t="s">
        <v>32</v>
      </c>
      <c r="I16" s="7"/>
      <c r="J16" s="7"/>
      <c r="K16" s="7"/>
      <c r="L16" s="31"/>
      <c r="M16" s="7"/>
      <c r="N16" s="7"/>
      <c r="O16" s="7"/>
      <c r="P16" s="7"/>
      <c r="Q16" s="7"/>
      <c r="R16" s="7"/>
      <c r="S16" s="7"/>
      <c r="T16" s="8"/>
    </row>
    <row r="17" spans="1:20" ht="16.649999999999999" customHeight="1">
      <c r="A17" s="15"/>
      <c r="B17" s="18">
        <v>3</v>
      </c>
      <c r="C17" s="25" t="s">
        <v>33</v>
      </c>
      <c r="D17" s="19" t="s">
        <v>30</v>
      </c>
      <c r="E17" s="19" t="s">
        <v>31</v>
      </c>
      <c r="F17" s="26"/>
      <c r="G17" s="29"/>
      <c r="H17" s="30" t="s">
        <v>34</v>
      </c>
      <c r="I17" s="7"/>
      <c r="J17" s="7"/>
      <c r="K17" s="7"/>
      <c r="L17" s="31"/>
      <c r="M17" s="31"/>
      <c r="N17" s="32"/>
      <c r="O17" s="31"/>
      <c r="P17" s="7"/>
      <c r="Q17" s="7"/>
      <c r="R17" s="7"/>
      <c r="S17" s="7"/>
      <c r="T17" s="8"/>
    </row>
    <row r="18" spans="1:20" ht="16.649999999999999" customHeight="1">
      <c r="A18" s="5"/>
      <c r="B18" s="23"/>
      <c r="C18" s="23"/>
      <c r="D18" s="23"/>
      <c r="E18" s="23"/>
      <c r="F18" s="23"/>
      <c r="G18" s="7"/>
      <c r="H18" s="7"/>
      <c r="I18" s="7"/>
      <c r="J18" s="7"/>
      <c r="K18" s="7"/>
      <c r="L18" s="31"/>
      <c r="M18" s="7"/>
      <c r="N18" s="7"/>
      <c r="O18" s="7"/>
      <c r="P18" s="7"/>
      <c r="Q18" s="7"/>
      <c r="R18" s="7"/>
      <c r="S18" s="7"/>
      <c r="T18" s="8"/>
    </row>
    <row r="19" spans="1:20" ht="16.649999999999999" customHeight="1">
      <c r="A19" s="5"/>
      <c r="B19" s="10" t="s">
        <v>35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8"/>
    </row>
    <row r="20" spans="1:20" ht="16.649999999999999" customHeight="1">
      <c r="A20" s="15"/>
      <c r="B20" s="16" t="s">
        <v>4</v>
      </c>
      <c r="C20" s="16" t="s">
        <v>24</v>
      </c>
      <c r="D20" s="16" t="s">
        <v>25</v>
      </c>
      <c r="E20" s="16" t="s">
        <v>36</v>
      </c>
      <c r="F20" s="16" t="s">
        <v>6</v>
      </c>
      <c r="G20" s="16" t="s">
        <v>7</v>
      </c>
      <c r="H20" s="16" t="s">
        <v>8</v>
      </c>
      <c r="I20" s="16" t="s">
        <v>9</v>
      </c>
      <c r="J20" s="16" t="s">
        <v>10</v>
      </c>
      <c r="K20" s="16" t="s">
        <v>11</v>
      </c>
      <c r="L20" s="16" t="s">
        <v>12</v>
      </c>
      <c r="M20" s="16" t="s">
        <v>13</v>
      </c>
      <c r="N20" s="16" t="s">
        <v>14</v>
      </c>
      <c r="O20" s="16" t="s">
        <v>15</v>
      </c>
      <c r="P20" s="16" t="s">
        <v>16</v>
      </c>
      <c r="Q20" s="16" t="s">
        <v>17</v>
      </c>
      <c r="R20" s="16" t="s">
        <v>18</v>
      </c>
      <c r="S20" s="16" t="s">
        <v>19</v>
      </c>
      <c r="T20" s="17"/>
    </row>
    <row r="21" spans="1:20" ht="16.649999999999999" customHeight="1">
      <c r="A21" s="15"/>
      <c r="B21" s="18">
        <v>3</v>
      </c>
      <c r="C21" s="25" t="s">
        <v>33</v>
      </c>
      <c r="D21" s="19" t="s">
        <v>37</v>
      </c>
      <c r="E21" s="33" t="s">
        <v>38</v>
      </c>
      <c r="F21" s="19" t="s">
        <v>39</v>
      </c>
      <c r="G21" s="34">
        <f>SUM(H21:S21)</f>
        <v>0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17"/>
    </row>
    <row r="22" spans="1:20" ht="16.649999999999999" customHeight="1">
      <c r="A22" s="5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8"/>
    </row>
    <row r="23" spans="1:20" ht="16.649999999999999" customHeight="1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</row>
    <row r="24" spans="1:20" ht="14.25" customHeight="1">
      <c r="A24" s="36"/>
      <c r="B24" s="37"/>
      <c r="C24" s="38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9"/>
    </row>
    <row r="25" spans="1:20" ht="14.25" customHeight="1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2"/>
    </row>
  </sheetData>
  <mergeCells count="6">
    <mergeCell ref="B1:Q1"/>
    <mergeCell ref="C7:E7"/>
    <mergeCell ref="C8:E8"/>
    <mergeCell ref="D11:E11"/>
    <mergeCell ref="D12:E12"/>
    <mergeCell ref="C6:E6"/>
  </mergeCells>
  <phoneticPr fontId="11" type="noConversion"/>
  <dataValidations count="1">
    <dataValidation type="list" allowBlank="1" showInputMessage="1" showErrorMessage="1" sqref="E21">
      <formula1>"select,recycling,incineration,landfill,select,select, select"</formula1>
    </dataValidation>
  </dataValidation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"/>
  <sheetViews>
    <sheetView showGridLines="0" topLeftCell="A4" workbookViewId="0">
      <selection activeCell="U15" sqref="U15"/>
    </sheetView>
  </sheetViews>
  <sheetFormatPr defaultColWidth="9" defaultRowHeight="14.25" customHeight="1"/>
  <cols>
    <col min="1" max="1" width="3.33203125" style="47" customWidth="1"/>
    <col min="2" max="2" width="5.77734375" style="47" customWidth="1"/>
    <col min="3" max="3" width="35" style="47" customWidth="1"/>
    <col min="4" max="4" width="10.6640625" style="47" customWidth="1"/>
    <col min="5" max="5" width="13.109375" style="47" customWidth="1"/>
    <col min="6" max="9" width="9.44140625" style="47" customWidth="1"/>
    <col min="10" max="10" width="17.109375" style="47" customWidth="1"/>
    <col min="11" max="11" width="5.44140625" style="47" customWidth="1"/>
    <col min="12" max="16" width="17.33203125" style="47" customWidth="1"/>
    <col min="17" max="17" width="9" style="47" customWidth="1"/>
    <col min="18" max="18" width="9" style="47"/>
    <col min="19" max="19" width="10.33203125" style="47" customWidth="1"/>
    <col min="20" max="20" width="14.109375" style="47" customWidth="1"/>
    <col min="21" max="21" width="13.77734375" style="47" customWidth="1"/>
    <col min="22" max="22" width="20.6640625" style="47" customWidth="1"/>
    <col min="23" max="24" width="25.6640625" style="47" customWidth="1"/>
    <col min="25" max="16384" width="9" style="47"/>
  </cols>
  <sheetData>
    <row r="1" spans="1:24" ht="36" customHeight="1">
      <c r="A1" s="43"/>
      <c r="B1" s="87" t="s">
        <v>0</v>
      </c>
      <c r="C1" s="88"/>
      <c r="D1" s="89"/>
      <c r="E1" s="89"/>
      <c r="F1" s="88"/>
      <c r="G1" s="88"/>
      <c r="H1" s="88"/>
      <c r="I1" s="88"/>
      <c r="J1" s="44"/>
      <c r="K1" s="45"/>
      <c r="L1" s="45"/>
      <c r="M1" s="45"/>
      <c r="N1" s="45"/>
      <c r="O1" s="45"/>
      <c r="P1" s="46"/>
    </row>
    <row r="2" spans="1:24" ht="16.649999999999999" customHeight="1">
      <c r="A2" s="48"/>
      <c r="B2" s="49" t="s">
        <v>40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1"/>
    </row>
    <row r="3" spans="1:24" ht="16.649999999999999" customHeight="1">
      <c r="A3" s="48"/>
      <c r="B3" s="49" t="s">
        <v>2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1"/>
    </row>
    <row r="4" spans="1:24" ht="16.649999999999999" customHeight="1">
      <c r="A4" s="48"/>
      <c r="B4" s="50"/>
      <c r="C4" s="50"/>
      <c r="D4" s="50"/>
      <c r="E4" s="50"/>
      <c r="F4" s="50"/>
      <c r="G4" s="50"/>
      <c r="H4" s="50"/>
      <c r="I4" s="50"/>
      <c r="J4" s="50"/>
      <c r="K4" s="50"/>
      <c r="L4" s="52"/>
      <c r="M4" s="52"/>
      <c r="N4" s="52"/>
      <c r="O4" s="52"/>
      <c r="P4" s="53"/>
    </row>
    <row r="5" spans="1:24" ht="16.649999999999999" customHeight="1">
      <c r="A5" s="48"/>
      <c r="B5" s="54" t="s">
        <v>41</v>
      </c>
      <c r="C5" s="52"/>
      <c r="D5" s="52"/>
      <c r="E5" s="55"/>
      <c r="F5" s="55"/>
      <c r="G5" s="55"/>
      <c r="H5" s="55"/>
      <c r="I5" s="55"/>
      <c r="J5" s="55"/>
      <c r="K5" s="56"/>
      <c r="L5" s="90" t="s">
        <v>42</v>
      </c>
      <c r="M5" s="91"/>
      <c r="N5" s="91"/>
      <c r="O5" s="91"/>
      <c r="P5" s="92"/>
    </row>
    <row r="6" spans="1:24" ht="16.649999999999999" customHeight="1">
      <c r="A6" s="57"/>
      <c r="B6" s="58" t="s">
        <v>4</v>
      </c>
      <c r="C6" s="58" t="s">
        <v>43</v>
      </c>
      <c r="D6" s="58" t="s">
        <v>6</v>
      </c>
      <c r="E6" s="58" t="s">
        <v>44</v>
      </c>
      <c r="F6" s="58" t="s">
        <v>45</v>
      </c>
      <c r="G6" s="58" t="s">
        <v>46</v>
      </c>
      <c r="H6" s="58" t="s">
        <v>47</v>
      </c>
      <c r="I6" s="58" t="s">
        <v>48</v>
      </c>
      <c r="J6" s="58" t="s">
        <v>49</v>
      </c>
      <c r="K6" s="59"/>
      <c r="L6" s="58" t="s">
        <v>44</v>
      </c>
      <c r="M6" s="58" t="s">
        <v>45</v>
      </c>
      <c r="N6" s="58" t="s">
        <v>46</v>
      </c>
      <c r="O6" s="58" t="s">
        <v>47</v>
      </c>
      <c r="P6" s="58" t="s">
        <v>48</v>
      </c>
    </row>
    <row r="7" spans="1:24" ht="56.25" customHeight="1">
      <c r="A7" s="57"/>
      <c r="B7" s="60">
        <v>1</v>
      </c>
      <c r="C7" s="61" t="s">
        <v>50</v>
      </c>
      <c r="D7" s="62" t="s">
        <v>51</v>
      </c>
      <c r="E7" s="63">
        <f>130.44/6</f>
        <v>21.74</v>
      </c>
      <c r="F7" s="63">
        <f>130.05/6</f>
        <v>21.675000000000001</v>
      </c>
      <c r="G7" s="63">
        <f>129.35/6</f>
        <v>21.558333333333334</v>
      </c>
      <c r="H7" s="63">
        <f>128.66/6</f>
        <v>21.443333333333332</v>
      </c>
      <c r="I7" s="63">
        <f>130.37/6</f>
        <v>21.728333333333335</v>
      </c>
      <c r="J7" s="63">
        <f t="shared" ref="J7:J13" si="0">AVERAGE(E7:I7)</f>
        <v>21.628999999999998</v>
      </c>
      <c r="K7" s="59"/>
      <c r="L7" s="64"/>
      <c r="M7" s="64"/>
      <c r="N7" s="64"/>
      <c r="O7" s="64"/>
      <c r="P7" s="64"/>
    </row>
    <row r="8" spans="1:24" ht="66.75" customHeight="1">
      <c r="A8" s="57"/>
      <c r="B8" s="60">
        <v>2</v>
      </c>
      <c r="C8" s="65" t="s">
        <v>53</v>
      </c>
      <c r="D8" s="62" t="s">
        <v>51</v>
      </c>
      <c r="E8" s="63">
        <v>3.23</v>
      </c>
      <c r="F8" s="63">
        <v>3.22</v>
      </c>
      <c r="G8" s="63">
        <v>3.23</v>
      </c>
      <c r="H8" s="63">
        <v>3.23</v>
      </c>
      <c r="I8" s="63">
        <v>3.24</v>
      </c>
      <c r="J8" s="63">
        <f t="shared" si="0"/>
        <v>3.2299999999999995</v>
      </c>
      <c r="K8" s="59"/>
      <c r="L8" s="64"/>
      <c r="M8" s="64"/>
      <c r="N8" s="64"/>
      <c r="O8" s="64"/>
      <c r="P8" s="64"/>
      <c r="S8" s="93" t="s">
        <v>56</v>
      </c>
      <c r="T8" s="94"/>
      <c r="U8" s="94"/>
      <c r="V8" s="94"/>
      <c r="W8" s="94"/>
      <c r="X8" s="95"/>
    </row>
    <row r="9" spans="1:24" ht="48.75" customHeight="1">
      <c r="A9" s="57"/>
      <c r="B9" s="60">
        <v>3</v>
      </c>
      <c r="C9" s="61" t="s">
        <v>52</v>
      </c>
      <c r="D9" s="62" t="s">
        <v>51</v>
      </c>
      <c r="E9" s="63">
        <v>0.28000000000000003</v>
      </c>
      <c r="F9" s="63">
        <v>0.26</v>
      </c>
      <c r="G9" s="63">
        <v>0.21</v>
      </c>
      <c r="H9" s="63">
        <v>0.19</v>
      </c>
      <c r="I9" s="63">
        <v>0.22</v>
      </c>
      <c r="J9" s="63">
        <f t="shared" si="0"/>
        <v>0.23199999999999998</v>
      </c>
      <c r="K9" s="59"/>
      <c r="L9" s="64"/>
      <c r="M9" s="64"/>
      <c r="N9" s="64"/>
      <c r="O9" s="64"/>
      <c r="P9" s="64"/>
      <c r="S9" s="66" t="s">
        <v>57</v>
      </c>
      <c r="T9" s="66" t="s">
        <v>58</v>
      </c>
      <c r="U9" s="66" t="s">
        <v>59</v>
      </c>
      <c r="V9" s="66" t="s">
        <v>60</v>
      </c>
      <c r="W9" s="66" t="s">
        <v>61</v>
      </c>
      <c r="X9" s="66" t="s">
        <v>62</v>
      </c>
    </row>
    <row r="10" spans="1:24" ht="72.75" customHeight="1">
      <c r="A10" s="57"/>
      <c r="B10" s="60">
        <v>4</v>
      </c>
      <c r="C10" s="61" t="s">
        <v>54</v>
      </c>
      <c r="D10" s="62" t="s">
        <v>51</v>
      </c>
      <c r="E10" s="63">
        <v>14.46</v>
      </c>
      <c r="F10" s="63">
        <v>14.46</v>
      </c>
      <c r="G10" s="63">
        <v>14.57</v>
      </c>
      <c r="H10" s="63">
        <v>14.53</v>
      </c>
      <c r="I10" s="63">
        <v>14.55</v>
      </c>
      <c r="J10" s="63">
        <f t="shared" si="0"/>
        <v>14.514000000000001</v>
      </c>
      <c r="K10" s="59"/>
      <c r="L10" s="64"/>
      <c r="M10" s="64"/>
      <c r="N10" s="64"/>
      <c r="O10" s="64"/>
      <c r="P10" s="64"/>
      <c r="S10" s="66">
        <v>1</v>
      </c>
      <c r="T10" s="66">
        <v>138.82</v>
      </c>
      <c r="U10" s="66">
        <v>139.99</v>
      </c>
      <c r="V10" s="67">
        <f>U10-T10</f>
        <v>1.1700000000000159</v>
      </c>
      <c r="W10" s="68">
        <f>V10/6</f>
        <v>0.19500000000000264</v>
      </c>
      <c r="X10" s="68">
        <f>W10*2</f>
        <v>0.39000000000000529</v>
      </c>
    </row>
    <row r="11" spans="1:24" ht="40.200000000000003" customHeight="1">
      <c r="A11" s="57"/>
      <c r="B11" s="60">
        <v>5</v>
      </c>
      <c r="C11" s="61"/>
      <c r="D11" s="62" t="s">
        <v>51</v>
      </c>
      <c r="E11" s="69"/>
      <c r="F11" s="69"/>
      <c r="G11" s="69"/>
      <c r="H11" s="69"/>
      <c r="I11" s="69"/>
      <c r="J11" s="69" t="e">
        <f t="shared" si="0"/>
        <v>#DIV/0!</v>
      </c>
      <c r="K11" s="59"/>
      <c r="L11" s="64"/>
      <c r="M11" s="64"/>
      <c r="N11" s="64"/>
      <c r="O11" s="64"/>
      <c r="P11" s="64"/>
      <c r="S11" s="66">
        <v>2</v>
      </c>
      <c r="T11" s="66">
        <v>138.77000000000001</v>
      </c>
      <c r="U11" s="66">
        <v>139.85</v>
      </c>
      <c r="V11" s="67">
        <f t="shared" ref="V11:V14" si="1">U11-T11</f>
        <v>1.0799999999999841</v>
      </c>
      <c r="W11" s="68">
        <f t="shared" ref="W11:W14" si="2">V11/6</f>
        <v>0.17999999999999736</v>
      </c>
      <c r="X11" s="68">
        <f t="shared" ref="X11:X14" si="3">W11*2</f>
        <v>0.35999999999999471</v>
      </c>
    </row>
    <row r="12" spans="1:24" ht="40.200000000000003" customHeight="1">
      <c r="A12" s="57"/>
      <c r="B12" s="60">
        <v>6</v>
      </c>
      <c r="D12" s="62" t="s">
        <v>51</v>
      </c>
      <c r="E12" s="69"/>
      <c r="F12" s="69"/>
      <c r="G12" s="69"/>
      <c r="H12" s="69"/>
      <c r="I12" s="69"/>
      <c r="J12" s="69" t="e">
        <f t="shared" si="0"/>
        <v>#DIV/0!</v>
      </c>
      <c r="K12" s="59"/>
      <c r="L12" s="64"/>
      <c r="M12" s="64"/>
      <c r="N12" s="64"/>
      <c r="O12" s="64"/>
      <c r="P12" s="64"/>
      <c r="S12" s="66">
        <v>3</v>
      </c>
      <c r="T12" s="66">
        <v>138.06</v>
      </c>
      <c r="U12" s="66">
        <v>139.01</v>
      </c>
      <c r="V12" s="67">
        <f t="shared" si="1"/>
        <v>0.94999999999998863</v>
      </c>
      <c r="W12" s="68">
        <f t="shared" si="2"/>
        <v>0.15833333333333144</v>
      </c>
      <c r="X12" s="68">
        <f t="shared" si="3"/>
        <v>0.31666666666666288</v>
      </c>
    </row>
    <row r="13" spans="1:24" ht="40.200000000000003" customHeight="1">
      <c r="A13" s="57"/>
      <c r="B13" s="60">
        <v>7</v>
      </c>
      <c r="D13" s="62" t="s">
        <v>51</v>
      </c>
      <c r="E13" s="69"/>
      <c r="F13" s="69"/>
      <c r="G13" s="69"/>
      <c r="H13" s="69"/>
      <c r="I13" s="69"/>
      <c r="J13" s="69" t="e">
        <f t="shared" si="0"/>
        <v>#DIV/0!</v>
      </c>
      <c r="K13" s="59"/>
      <c r="L13" s="64"/>
      <c r="M13" s="64"/>
      <c r="N13" s="64"/>
      <c r="O13" s="64"/>
      <c r="P13" s="64"/>
      <c r="S13" s="66">
        <v>4</v>
      </c>
      <c r="T13" s="67">
        <v>138.05000000000001</v>
      </c>
      <c r="U13" s="70">
        <v>139.16999999999999</v>
      </c>
      <c r="V13" s="67">
        <f t="shared" si="1"/>
        <v>1.1199999999999761</v>
      </c>
      <c r="W13" s="68">
        <f t="shared" si="2"/>
        <v>0.18666666666666268</v>
      </c>
      <c r="X13" s="68">
        <f t="shared" si="3"/>
        <v>0.37333333333332536</v>
      </c>
    </row>
    <row r="14" spans="1:24" ht="16.649999999999999" customHeight="1">
      <c r="A14" s="48"/>
      <c r="B14" s="71"/>
      <c r="C14" s="71"/>
      <c r="D14" s="71"/>
      <c r="E14" s="71"/>
      <c r="F14" s="71"/>
      <c r="G14" s="71"/>
      <c r="H14" s="71"/>
      <c r="I14" s="71"/>
      <c r="J14" s="71"/>
      <c r="K14" s="50"/>
      <c r="L14" s="71"/>
      <c r="M14" s="71"/>
      <c r="N14" s="71"/>
      <c r="O14" s="71"/>
      <c r="P14" s="72"/>
      <c r="S14" s="66">
        <v>5</v>
      </c>
      <c r="T14" s="67">
        <v>138.99</v>
      </c>
      <c r="U14" s="70">
        <v>140.05000000000001</v>
      </c>
      <c r="V14" s="67">
        <f t="shared" si="1"/>
        <v>1.0600000000000023</v>
      </c>
      <c r="W14" s="68">
        <f t="shared" si="2"/>
        <v>0.17666666666666705</v>
      </c>
      <c r="X14" s="68">
        <f t="shared" si="3"/>
        <v>0.35333333333333411</v>
      </c>
    </row>
    <row r="15" spans="1:24" ht="14.25" customHeight="1">
      <c r="A15" s="73"/>
      <c r="B15" s="50"/>
      <c r="C15" s="49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1"/>
    </row>
    <row r="16" spans="1:24" ht="14.25" customHeight="1">
      <c r="A16" s="74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6"/>
    </row>
  </sheetData>
  <mergeCells count="3">
    <mergeCell ref="B1:I1"/>
    <mergeCell ref="L5:P5"/>
    <mergeCell ref="S8:X8"/>
  </mergeCells>
  <pageMargins left="0.25" right="0.25" top="0.75" bottom="0.75" header="0.3" footer="0.3"/>
  <pageSetup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Manufaturing data</vt:lpstr>
      <vt:lpstr>SMT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Seunghwan Son</dc:creator>
  <cp:lastModifiedBy>陳國安</cp:lastModifiedBy>
  <dcterms:created xsi:type="dcterms:W3CDTF">2023-03-02T03:16:22Z</dcterms:created>
  <dcterms:modified xsi:type="dcterms:W3CDTF">2023-03-27T11:55:14Z</dcterms:modified>
</cp:coreProperties>
</file>